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 codeName="{662AC1DA-710E-409A-AF98-282AFDE22985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ssi\Downloads\"/>
    </mc:Choice>
  </mc:AlternateContent>
  <xr:revisionPtr revIDLastSave="0" documentId="13_ncr:1_{F5037BF8-2349-48F0-A848-D76A2FAFA657}" xr6:coauthVersionLast="47" xr6:coauthVersionMax="47" xr10:uidLastSave="{00000000-0000-0000-0000-000000000000}"/>
  <bookViews>
    <workbookView xWindow="-120" yWindow="-120" windowWidth="51840" windowHeight="21240" xr2:uid="{D9E781FB-77AC-4DF6-8DE1-68B386BC028A}"/>
  </bookViews>
  <sheets>
    <sheet name="Setup Here" sheetId="4" r:id="rId1"/>
    <sheet name="Biweekly Timesheets" sheetId="1" r:id="rId2"/>
    <sheet name="Summary Timesheets" sheetId="5" r:id="rId3"/>
  </sheets>
  <externalReferences>
    <externalReference r:id="rId4"/>
  </externalReferences>
  <calcPr calcId="191029" concurrentCalc="0"/>
  <customWorkbookViews>
    <customWorkbookView name="test" guid="{626409DD-E7CB-4B2B-B27C-FEC286686E99}" maximized="1" xWindow="-11" yWindow="-11" windowWidth="3862" windowHeight="2122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5" l="1"/>
  <c r="D10" i="5"/>
  <c r="D9" i="5"/>
  <c r="D7" i="5"/>
  <c r="D6" i="5"/>
  <c r="C7" i="5"/>
  <c r="C6" i="5"/>
  <c r="D2" i="5"/>
  <c r="D3" i="5"/>
  <c r="B7" i="5"/>
  <c r="B6" i="5"/>
  <c r="H26" i="1"/>
  <c r="H25" i="1"/>
  <c r="H24" i="1"/>
  <c r="H6" i="1"/>
  <c r="H14" i="1"/>
  <c r="G6" i="1"/>
  <c r="H13" i="1"/>
  <c r="F6" i="1"/>
  <c r="H12" i="1"/>
  <c r="A3" i="1"/>
  <c r="H18" i="1"/>
  <c r="G18" i="1"/>
  <c r="F18" i="1"/>
  <c r="H17" i="1"/>
  <c r="G17" i="1"/>
  <c r="F17" i="1"/>
  <c r="F5" i="1"/>
  <c r="H19" i="1"/>
  <c r="H20" i="1"/>
  <c r="H21" i="1"/>
  <c r="H22" i="1"/>
  <c r="H23" i="1"/>
  <c r="H7" i="1"/>
  <c r="H8" i="1"/>
  <c r="H9" i="1"/>
  <c r="H10" i="1"/>
  <c r="H11" i="1"/>
  <c r="H5" i="1"/>
  <c r="G19" i="1"/>
  <c r="G20" i="1"/>
  <c r="G21" i="1"/>
  <c r="G22" i="1"/>
  <c r="G23" i="1"/>
  <c r="G7" i="1"/>
  <c r="G8" i="1"/>
  <c r="G9" i="1"/>
  <c r="G10" i="1"/>
  <c r="G11" i="1"/>
  <c r="G5" i="1"/>
  <c r="F19" i="1"/>
  <c r="F20" i="1"/>
  <c r="F21" i="1"/>
  <c r="F22" i="1"/>
  <c r="F23" i="1"/>
  <c r="F7" i="1"/>
  <c r="F8" i="1"/>
  <c r="F9" i="1"/>
  <c r="F10" i="1"/>
  <c r="F11" i="1"/>
  <c r="A23" i="1"/>
  <c r="A22" i="1"/>
  <c r="A21" i="1"/>
  <c r="A20" i="1"/>
  <c r="A19" i="1"/>
  <c r="A18" i="1"/>
  <c r="A17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<sst xmlns="http://schemas.openxmlformats.org/spreadsheetml/2006/main" count="34" uniqueCount="28">
  <si>
    <t>Employee #1</t>
  </si>
  <si>
    <t>Pay Period Start Date</t>
  </si>
  <si>
    <t>Please edit this list to show the employees you want to track time for</t>
  </si>
  <si>
    <t>Time In</t>
  </si>
  <si>
    <t>Time Out</t>
  </si>
  <si>
    <t>Break Out</t>
  </si>
  <si>
    <t>OverTime</t>
  </si>
  <si>
    <t>Total</t>
  </si>
  <si>
    <t>Please list the date you want the pay sheet to start. Usually starts on a Sunday</t>
  </si>
  <si>
    <t>Break In</t>
  </si>
  <si>
    <t>Total hours</t>
  </si>
  <si>
    <t>Overtime Hours</t>
  </si>
  <si>
    <t>Week 1</t>
  </si>
  <si>
    <t>Week 2</t>
  </si>
  <si>
    <t>Regular Hours</t>
  </si>
  <si>
    <t>PAY PERIOD START DATE</t>
  </si>
  <si>
    <t>PAY PERIOD END DATE</t>
  </si>
  <si>
    <t>EMPLOYEE</t>
  </si>
  <si>
    <t>Total Regular hours</t>
  </si>
  <si>
    <t xml:space="preserve">Total Overtime Hours </t>
  </si>
  <si>
    <t>Total Hours</t>
  </si>
  <si>
    <t>REGULAR HOURS</t>
  </si>
  <si>
    <t>OVERTIME HOURS</t>
  </si>
  <si>
    <t>TOTAL</t>
  </si>
  <si>
    <t>SUMMARY OF BI-WEEKLY TIMESHEET DATA</t>
  </si>
  <si>
    <t>First &amp; Last Name</t>
  </si>
  <si>
    <t>John Doe</t>
  </si>
  <si>
    <t>Biweekly Timesheets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</si>
</sst>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09]h:mm\ AM/PM;@"/>
  </numFmts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Abadi"/>
      <family val="2"/>
    </font>
    <font>
      <b/>
      <sz val="14"/>
      <color theme="1"/>
      <name val="Abadi"/>
      <family val="2"/>
    </font>
    <font>
      <sz val="11"/>
      <color rgb="FF000000"/>
      <name val="Calibri"/>
      <family val="2"/>
    </font>
    <font>
      <sz val="11"/>
      <color theme="1"/>
      <name val="Bahnschrift Light Condensed"/>
      <family val="2"/>
    </font>
    <font>
      <b/>
      <sz val="14"/>
      <color theme="1"/>
      <name val="Bahnschrift Light Condensed"/>
      <family val="2"/>
    </font>
    <font>
      <sz val="14"/>
      <color theme="1"/>
      <name val="Bahnschrift Light Condensed"/>
      <family val="2"/>
    </font>
    <font>
      <sz val="14"/>
      <color rgb="FF000000"/>
      <name val="Bahnschrift Light Condensed"/>
      <family val="2"/>
    </font>
    <font>
      <sz val="14"/>
      <color rgb="FF595959"/>
      <name val="Bahnschrift Light Condensed"/>
      <family val="2"/>
    </font>
    <font>
      <sz val="14"/>
      <color theme="1"/>
      <name val="Bahnschrift SemiCondensed"/>
      <family val="2"/>
    </font>
    <font>
      <u/>
      <sz val="11"/>
      <color theme="10"/>
      <name val="Calibri"/>
      <family val="2"/>
    </font>
    <font>
      <b/>
      <sz val="14"/>
      <color theme="1"/>
      <name val="Bahnschrift Light SemiCondensed"/>
      <family val="2"/>
    </font>
    <font>
      <sz val="14"/>
      <color theme="1"/>
      <name val="Bahnschrift Light SemiCondensed"/>
      <family val="2"/>
    </font>
    <font>
      <b/>
      <sz val="14"/>
      <color theme="1"/>
      <name val="Bahnschrift SemiBold SemiConden"/>
      <family val="2"/>
    </font>
    <font>
      <b/>
      <sz val="14"/>
      <color rgb="FF595959"/>
      <name val="Bahnschrift SemiBold SemiConden"/>
      <family val="2"/>
    </font>
    <font>
      <sz val="14"/>
      <color theme="1"/>
      <name val="Calibri"/>
      <family val="2"/>
      <scheme val="minor"/>
    </font>
    <font>
      <sz val="14"/>
      <color theme="1"/>
      <name val="Bahnschrift SemiBold SemiConden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rgb="FFFFFFFF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4">
    <xf numFmtId="0" fontId="0" fillId="0" borderId="0"/>
    <xf numFmtId="0" fontId="3" fillId="2" borderId="1" applyNumberFormat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2" fillId="3" borderId="0" xfId="0" applyFont="1" applyFill="1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/>
    <xf numFmtId="2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vertical="center"/>
    </xf>
    <xf numFmtId="165" fontId="6" fillId="2" borderId="2" xfId="1" applyNumberFormat="1" applyFont="1" applyBorder="1" applyAlignment="1">
      <alignment horizontal="center" vertical="center"/>
    </xf>
    <xf numFmtId="2" fontId="8" fillId="0" borderId="2" xfId="2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9" fillId="5" borderId="3" xfId="2" applyNumberFormat="1" applyFont="1" applyFill="1" applyBorder="1" applyAlignment="1">
      <alignment horizontal="center" vertical="center"/>
    </xf>
    <xf numFmtId="2" fontId="9" fillId="5" borderId="3" xfId="2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4" borderId="2" xfId="0" applyFont="1" applyFill="1" applyBorder="1" applyAlignment="1">
      <alignment vertical="center"/>
    </xf>
    <xf numFmtId="14" fontId="10" fillId="2" borderId="2" xfId="1" applyNumberFormat="1" applyFont="1" applyBorder="1" applyAlignment="1">
      <alignment horizontal="center" vertical="center"/>
    </xf>
    <xf numFmtId="0" fontId="2" fillId="6" borderId="0" xfId="0" applyFont="1" applyFill="1"/>
    <xf numFmtId="2" fontId="6" fillId="6" borderId="2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right" vertical="center"/>
    </xf>
    <xf numFmtId="14" fontId="12" fillId="4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7" borderId="7" xfId="2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17" fillId="0" borderId="2" xfId="0" applyFont="1" applyBorder="1" applyAlignment="1">
      <alignment horizontal="right" vertical="center"/>
    </xf>
    <xf numFmtId="2" fontId="12" fillId="4" borderId="2" xfId="0" applyNumberFormat="1" applyFont="1" applyFill="1" applyBorder="1" applyAlignment="1">
      <alignment horizontal="right" vertical="center"/>
    </xf>
    <xf numFmtId="0" fontId="3" fillId="6" borderId="0" xfId="0" applyFont="1" applyFill="1" applyAlignment="1">
      <alignment horizontal="left" vertical="center"/>
    </xf>
    <xf numFmtId="22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4" borderId="4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10" fillId="2" borderId="2" xfId="1" applyFont="1" applyBorder="1" applyAlignment="1">
      <alignment horizontal="left" vertical="center"/>
    </xf>
  </cellXfs>
  <cellStyles count="4">
    <cellStyle name="Hyperlink 2" xfId="3" xr:uid="{29E207DB-9601-4FF8-8F74-CFB61FC11DDE}"/>
    <cellStyle name="Input" xfId="1" builtinId="20" customBuiltin="1"/>
    <cellStyle name="Normal" xfId="0" builtinId="0"/>
    <cellStyle name="Normal 2" xfId="2" xr:uid="{8CDE3C3D-8763-4E44-8D00-9D899D7CB121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microsoft.com/office/2006/relationships/vbaProject" Target="vbaProject.bin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lockshark.com/Signup?utm_source=blog&amp;utm_medium=timesheet_template&amp;utm_campaign=downloadable_excel" TargetMode="External"/><Relationship Id="rId2" Type="http://schemas.openxmlformats.org/officeDocument/2006/relationships/image" Target="../media/image3.emf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184151</xdr:rowOff>
    </xdr:from>
    <xdr:to>
      <xdr:col>2</xdr:col>
      <xdr:colOff>25868</xdr:colOff>
      <xdr:row>0</xdr:row>
      <xdr:rowOff>831851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184151"/>
          <a:ext cx="3791417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406867</xdr:colOff>
      <xdr:row>0</xdr:row>
      <xdr:rowOff>647700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1417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328</xdr:col>
      <xdr:colOff>575082</xdr:colOff>
      <xdr:row>1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99425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0</xdr:row>
          <xdr:rowOff>200025</xdr:rowOff>
        </xdr:from>
        <xdr:to>
          <xdr:col>6</xdr:col>
          <xdr:colOff>914400</xdr:colOff>
          <xdr:row>0</xdr:row>
          <xdr:rowOff>857250</xdr:rowOff>
        </xdr:to>
        <xdr:sp macro="" textlink="">
          <xdr:nvSpPr>
            <xdr:cNvPr id="1027" name="CommandButton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</xdr:row>
      <xdr:rowOff>0</xdr:rowOff>
    </xdr:from>
    <xdr:to>
      <xdr:col>9</xdr:col>
      <xdr:colOff>2851150</xdr:colOff>
      <xdr:row>14</xdr:row>
      <xdr:rowOff>139700</xdr:rowOff>
    </xdr:to>
    <xdr:pic>
      <xdr:nvPicPr>
        <xdr:cNvPr id="7" name="Pictur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5650" y="1193800"/>
          <a:ext cx="2851150" cy="2851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ockShark_Weekly_Timeshee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 Here"/>
      <sheetName val="Weekly Timesheets"/>
      <sheetName val="Summary Timesheet"/>
    </sheetNames>
    <sheetDataSet>
      <sheetData sheetId="0">
        <row r="4">
          <cell r="B4">
            <v>44005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6D25D-9A52-461F-BFD1-4084E8918635}">
  <sheetPr codeName="Sheet2">
    <tabColor rgb="FFFFFF00"/>
  </sheetPr>
  <dimension ref="A1:E17"/>
  <sheetViews>
    <sheetView showGridLines="0" tabSelected="1" zoomScale="150" zoomScaleNormal="150" workbookViewId="0">
      <selection activeCell="E15" sqref="E15"/>
    </sheetView>
  </sheetViews>
  <sheetFormatPr defaultColWidth="8.7109375" defaultRowHeight="18.75" x14ac:dyDescent="0.3"/>
  <cols>
    <col min="1" max="1" width="33.42578125" style="3" customWidth="1"/>
    <col min="2" max="2" width="24" style="3" customWidth="1"/>
    <col min="3" max="3" width="10.42578125" style="3" customWidth="1"/>
    <col min="4" max="16384" width="8.7109375" style="3"/>
  </cols>
  <sheetData>
    <row r="1" spans="1:5" s="1" customFormat="1" ht="78.95" customHeight="1" x14ac:dyDescent="0.3"/>
    <row r="2" spans="1:5" s="18" customFormat="1" ht="27" customHeight="1" x14ac:dyDescent="0.3">
      <c r="A2" s="33" t="s">
        <v>27</v>
      </c>
      <c r="B2" s="33"/>
      <c r="C2" s="33"/>
      <c r="D2" s="33"/>
      <c r="E2" s="33"/>
    </row>
    <row r="3" spans="1:5" s="2" customFormat="1" ht="22.5" customHeight="1" x14ac:dyDescent="0.25">
      <c r="A3" s="2" t="s">
        <v>8</v>
      </c>
    </row>
    <row r="4" spans="1:5" s="2" customFormat="1" ht="22.5" customHeight="1" x14ac:dyDescent="0.25">
      <c r="A4" s="14" t="s">
        <v>1</v>
      </c>
      <c r="B4" s="17">
        <v>44713</v>
      </c>
    </row>
    <row r="5" spans="1:5" s="2" customFormat="1" ht="22.5" customHeight="1" x14ac:dyDescent="0.25">
      <c r="A5" s="15"/>
      <c r="B5" s="15"/>
    </row>
    <row r="6" spans="1:5" s="2" customFormat="1" ht="22.5" customHeight="1" x14ac:dyDescent="0.25">
      <c r="A6" s="15"/>
      <c r="B6" s="15"/>
    </row>
    <row r="7" spans="1:5" s="2" customFormat="1" ht="22.5" customHeight="1" x14ac:dyDescent="0.25">
      <c r="A7" s="15" t="s">
        <v>2</v>
      </c>
      <c r="B7" s="15"/>
    </row>
    <row r="8" spans="1:5" s="2" customFormat="1" ht="22.5" customHeight="1" x14ac:dyDescent="0.25">
      <c r="A8" s="16"/>
      <c r="B8" s="16" t="s">
        <v>25</v>
      </c>
    </row>
    <row r="9" spans="1:5" s="2" customFormat="1" ht="22.5" customHeight="1" x14ac:dyDescent="0.25">
      <c r="A9" s="14" t="s">
        <v>0</v>
      </c>
      <c r="B9" s="39" t="s">
        <v>26</v>
      </c>
    </row>
    <row r="10" spans="1:5" s="2" customFormat="1" ht="22.5" customHeight="1" x14ac:dyDescent="0.25"/>
    <row r="11" spans="1:5" s="2" customFormat="1" ht="22.5" customHeight="1" x14ac:dyDescent="0.25"/>
    <row r="12" spans="1:5" s="2" customFormat="1" ht="22.5" customHeight="1" x14ac:dyDescent="0.25"/>
    <row r="13" spans="1:5" s="2" customFormat="1" ht="22.5" customHeight="1" x14ac:dyDescent="0.25"/>
    <row r="14" spans="1:5" s="2" customFormat="1" ht="22.5" customHeight="1" x14ac:dyDescent="0.25"/>
    <row r="15" spans="1:5" s="2" customFormat="1" ht="22.5" customHeight="1" x14ac:dyDescent="0.25"/>
    <row r="16" spans="1:5" s="2" customFormat="1" ht="22.5" customHeight="1" x14ac:dyDescent="0.25"/>
    <row r="17" s="2" customFormat="1" ht="22.5" customHeight="1" x14ac:dyDescent="0.25"/>
  </sheetData>
  <customSheetViews>
    <customSheetView guid="{626409DD-E7CB-4B2B-B27C-FEC286686E99}">
      <selection sqref="A1:XFD1"/>
      <pageMargins left="0.7" right="0.7" top="0.75" bottom="0.75" header="0.3" footer="0.3"/>
    </customSheetView>
  </customSheetViews>
  <mergeCells count="1">
    <mergeCell ref="A2:E2"/>
  </mergeCells>
  <phoneticPr fontId="1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84DE4-ECE8-4CF7-9A1A-B4B212FF9BA2}">
  <sheetPr codeName="Sheet1">
    <tabColor rgb="FF00B050"/>
  </sheetPr>
  <dimension ref="A1:J26"/>
  <sheetViews>
    <sheetView showGridLines="0" zoomScale="150" zoomScaleNormal="150" workbookViewId="0">
      <selection activeCell="N16" sqref="N16"/>
    </sheetView>
  </sheetViews>
  <sheetFormatPr defaultColWidth="8.7109375" defaultRowHeight="14.25" x14ac:dyDescent="0.2"/>
  <cols>
    <col min="1" max="1" width="34.42578125" style="4" customWidth="1"/>
    <col min="2" max="2" width="14.140625" style="4" customWidth="1"/>
    <col min="3" max="3" width="14.42578125" style="4" customWidth="1"/>
    <col min="4" max="4" width="15.140625" style="4" customWidth="1"/>
    <col min="5" max="6" width="15.5703125" style="4" customWidth="1"/>
    <col min="7" max="7" width="17.5703125" style="4" bestFit="1" customWidth="1"/>
    <col min="8" max="9" width="8.7109375" style="4"/>
    <col min="10" max="10" width="44.85546875" style="4" customWidth="1"/>
    <col min="11" max="11" width="13.7109375" style="4" customWidth="1"/>
    <col min="12" max="16384" width="8.7109375" style="4"/>
  </cols>
  <sheetData>
    <row r="1" spans="1:10" ht="79.5" customHeight="1" x14ac:dyDescent="0.2"/>
    <row r="2" spans="1:10" s="6" customFormat="1" x14ac:dyDescent="0.25">
      <c r="A2" s="5"/>
    </row>
    <row r="3" spans="1:10" s="6" customFormat="1" ht="18" x14ac:dyDescent="0.25">
      <c r="A3" s="7" t="str">
        <f>'Setup Here'!B9</f>
        <v>John Doe</v>
      </c>
      <c r="B3" s="7" t="s">
        <v>3</v>
      </c>
      <c r="C3" s="7" t="s">
        <v>9</v>
      </c>
      <c r="D3" s="7" t="s">
        <v>5</v>
      </c>
      <c r="E3" s="7" t="s">
        <v>4</v>
      </c>
      <c r="F3" s="7" t="s">
        <v>14</v>
      </c>
      <c r="G3" s="7" t="s">
        <v>6</v>
      </c>
      <c r="H3" s="7" t="s">
        <v>7</v>
      </c>
      <c r="J3" s="34"/>
    </row>
    <row r="4" spans="1:10" s="6" customFormat="1" ht="18" x14ac:dyDescent="0.25">
      <c r="A4" s="36" t="s">
        <v>12</v>
      </c>
      <c r="B4" s="37"/>
      <c r="C4" s="37"/>
      <c r="D4" s="37"/>
      <c r="E4" s="37"/>
      <c r="F4" s="37"/>
      <c r="G4" s="37"/>
      <c r="H4" s="38"/>
      <c r="J4" s="35"/>
    </row>
    <row r="5" spans="1:10" s="6" customFormat="1" ht="17.45" customHeight="1" x14ac:dyDescent="0.25">
      <c r="A5" s="8">
        <f>'Setup Here'!$B$4</f>
        <v>44713</v>
      </c>
      <c r="B5" s="9">
        <v>43641.380972222221</v>
      </c>
      <c r="C5" s="9">
        <v>43641.533009259256</v>
      </c>
      <c r="D5" s="9">
        <v>43641.557395833333</v>
      </c>
      <c r="E5" s="9">
        <v>43641.760625000003</v>
      </c>
      <c r="F5" s="19">
        <f>IF((((C5-B5)+(E5-D5))*24)&gt;8,8,((C5-B5)+(E5-D5))*24)</f>
        <v>8</v>
      </c>
      <c r="G5" s="10">
        <f t="shared" ref="G5:G10" si="0">IF(H5&gt;8,H5-8,0)</f>
        <v>0.52638888888759539</v>
      </c>
      <c r="H5" s="10">
        <f>(((IF($E5&lt;$B5,$E5+1,$E5)-$B5)-(IF($D5&lt;$C5,$D5+1,$D5)-$C5))-(INT((IF($E5&lt;$B5,$E5+1,$E5)-$B5)-(IF($D5&lt;$C5,$D5+1,$D5)-$C5))))*24</f>
        <v>8.5263888888875954</v>
      </c>
      <c r="J5" s="35"/>
    </row>
    <row r="6" spans="1:10" s="6" customFormat="1" ht="15.95" customHeight="1" x14ac:dyDescent="0.25">
      <c r="A6" s="8">
        <f>'Setup Here'!$B$4+1</f>
        <v>44714</v>
      </c>
      <c r="B6" s="9">
        <v>43641.380972222221</v>
      </c>
      <c r="C6" s="9">
        <v>43641.533009259256</v>
      </c>
      <c r="D6" s="9">
        <v>43641.557395833333</v>
      </c>
      <c r="E6" s="9">
        <v>43641.760625000003</v>
      </c>
      <c r="F6" s="19">
        <f>IF((((C6-B6)+(E6-D6))*24)&gt;8,8,((C6-B6)+(E6-D6))*24)</f>
        <v>8</v>
      </c>
      <c r="G6" s="10">
        <f t="shared" si="0"/>
        <v>0.52638888888759539</v>
      </c>
      <c r="H6" s="10">
        <f t="shared" ref="H6:H10" si="1">(((IF($E6&lt;$B6,$E6+1,$E6)-$B6)-(IF($D6&lt;$C6,$D6+1,$D6)-$C6))-(INT((IF($E6&lt;$B6,$E6+1,$E6)-$B6)-(IF($D6&lt;$C6,$D6+1,$D6)-$C6))))*24</f>
        <v>8.5263888888875954</v>
      </c>
      <c r="J6" s="35"/>
    </row>
    <row r="7" spans="1:10" s="6" customFormat="1" ht="18" x14ac:dyDescent="0.25">
      <c r="A7" s="8">
        <f>'Setup Here'!$B$4+2</f>
        <v>44715</v>
      </c>
      <c r="B7" s="9"/>
      <c r="C7" s="9"/>
      <c r="D7" s="9"/>
      <c r="E7" s="9"/>
      <c r="F7" s="19">
        <f t="shared" ref="F7:F11" si="2">IF((((C7-B7)+(E7-D7))*24)&gt;8,8,((C7-B7)+(E7-D7))*24)</f>
        <v>0</v>
      </c>
      <c r="G7" s="10">
        <f t="shared" si="0"/>
        <v>0</v>
      </c>
      <c r="H7" s="10">
        <f t="shared" si="1"/>
        <v>0</v>
      </c>
      <c r="J7" s="35"/>
    </row>
    <row r="8" spans="1:10" s="6" customFormat="1" ht="18" x14ac:dyDescent="0.25">
      <c r="A8" s="8">
        <f>'Setup Here'!$B$4+3</f>
        <v>44716</v>
      </c>
      <c r="B8" s="9"/>
      <c r="C8" s="9"/>
      <c r="D8" s="9"/>
      <c r="E8" s="9"/>
      <c r="F8" s="19">
        <f t="shared" si="2"/>
        <v>0</v>
      </c>
      <c r="G8" s="10">
        <f t="shared" si="0"/>
        <v>0</v>
      </c>
      <c r="H8" s="10">
        <f t="shared" si="1"/>
        <v>0</v>
      </c>
      <c r="J8" s="35"/>
    </row>
    <row r="9" spans="1:10" s="6" customFormat="1" ht="18" x14ac:dyDescent="0.25">
      <c r="A9" s="8">
        <f>'Setup Here'!$B$4+4</f>
        <v>44717</v>
      </c>
      <c r="B9" s="9"/>
      <c r="C9" s="9"/>
      <c r="D9" s="9"/>
      <c r="E9" s="9"/>
      <c r="F9" s="19">
        <f t="shared" si="2"/>
        <v>0</v>
      </c>
      <c r="G9" s="10">
        <f t="shared" si="0"/>
        <v>0</v>
      </c>
      <c r="H9" s="10">
        <f t="shared" si="1"/>
        <v>0</v>
      </c>
      <c r="J9" s="35"/>
    </row>
    <row r="10" spans="1:10" s="6" customFormat="1" ht="18" x14ac:dyDescent="0.25">
      <c r="A10" s="8">
        <f>'Setup Here'!$B$4+5</f>
        <v>44718</v>
      </c>
      <c r="B10" s="9"/>
      <c r="C10" s="9"/>
      <c r="D10" s="9"/>
      <c r="E10" s="9"/>
      <c r="F10" s="19">
        <f t="shared" si="2"/>
        <v>0</v>
      </c>
      <c r="G10" s="10">
        <f t="shared" si="0"/>
        <v>0</v>
      </c>
      <c r="H10" s="10">
        <f t="shared" si="1"/>
        <v>0</v>
      </c>
      <c r="J10" s="35"/>
    </row>
    <row r="11" spans="1:10" s="6" customFormat="1" ht="18" x14ac:dyDescent="0.25">
      <c r="A11" s="8">
        <f>'Setup Here'!$B$4+6</f>
        <v>44719</v>
      </c>
      <c r="B11" s="9"/>
      <c r="C11" s="9"/>
      <c r="D11" s="9"/>
      <c r="E11" s="9"/>
      <c r="F11" s="19">
        <f t="shared" si="2"/>
        <v>0</v>
      </c>
      <c r="G11" s="10">
        <f>IF(H11&gt;8,H11-8,0)</f>
        <v>0</v>
      </c>
      <c r="H11" s="10">
        <f>(((IF($E11&lt;$B11,$E11+1,$E11)-$B11)-(IF($D11&lt;$C11,$D11+1,$D11)-$C11))-(INT((IF($E11&lt;$B11,$E11+1,$E11)-$B11)-(IF($D11&lt;$C11,$D11+1,$D11)-$C11))))*24</f>
        <v>0</v>
      </c>
      <c r="J11" s="35"/>
    </row>
    <row r="12" spans="1:10" s="6" customFormat="1" ht="18" x14ac:dyDescent="0.25">
      <c r="A12" s="11"/>
      <c r="B12" s="11"/>
      <c r="C12" s="11"/>
      <c r="D12" s="11"/>
      <c r="E12" s="11"/>
      <c r="F12" s="11"/>
      <c r="G12" s="13" t="s">
        <v>14</v>
      </c>
      <c r="H12" s="12">
        <f>SUM(F5:F11)</f>
        <v>16</v>
      </c>
      <c r="I12" s="11"/>
      <c r="J12" s="35"/>
    </row>
    <row r="13" spans="1:10" s="6" customFormat="1" ht="18" x14ac:dyDescent="0.25">
      <c r="A13" s="11"/>
      <c r="B13" s="11"/>
      <c r="C13" s="11"/>
      <c r="D13" s="11"/>
      <c r="E13" s="11"/>
      <c r="F13" s="11"/>
      <c r="G13" s="13" t="s">
        <v>11</v>
      </c>
      <c r="H13" s="12">
        <f>(SUM(G5:G11))</f>
        <v>1.0527777777751908</v>
      </c>
      <c r="I13" s="11"/>
      <c r="J13" s="35"/>
    </row>
    <row r="14" spans="1:10" s="11" customFormat="1" ht="18" x14ac:dyDescent="0.25">
      <c r="G14" s="13" t="s">
        <v>10</v>
      </c>
      <c r="H14" s="12">
        <f>SUM(H5:H11)</f>
        <v>17.052777777775191</v>
      </c>
      <c r="J14" s="35"/>
    </row>
    <row r="15" spans="1:10" s="6" customFormat="1" ht="18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35"/>
    </row>
    <row r="16" spans="1:10" s="6" customFormat="1" ht="18" x14ac:dyDescent="0.25">
      <c r="A16" s="36" t="s">
        <v>13</v>
      </c>
      <c r="B16" s="37"/>
      <c r="C16" s="37"/>
      <c r="D16" s="37"/>
      <c r="E16" s="37"/>
      <c r="F16" s="37"/>
      <c r="G16" s="37"/>
      <c r="H16" s="38"/>
      <c r="J16" s="35"/>
    </row>
    <row r="17" spans="1:10" s="6" customFormat="1" ht="17.45" customHeight="1" x14ac:dyDescent="0.25">
      <c r="A17" s="8">
        <f>'Setup Here'!$B$4+7</f>
        <v>44720</v>
      </c>
      <c r="B17" s="9">
        <v>43641.380972222221</v>
      </c>
      <c r="C17" s="9">
        <v>43641.533009259256</v>
      </c>
      <c r="D17" s="9">
        <v>43641.557395833333</v>
      </c>
      <c r="E17" s="9">
        <v>43641.760625000003</v>
      </c>
      <c r="F17" s="19">
        <f>IF((((C17-B17)+(E17-D17))*24)&gt;8,8,((C17-B17)+(E17-D17))*24)</f>
        <v>8</v>
      </c>
      <c r="G17" s="10">
        <f t="shared" ref="G17:G19" si="3">IF(H17&gt;8,H17-8,0)</f>
        <v>0.52638888888759539</v>
      </c>
      <c r="H17" s="10">
        <f t="shared" ref="H17:H23" si="4">(((IF($E17&lt;$B17,$E17+1,$E17)-$B17)-(IF($D17&lt;$C17,$D17+1,$D17)-$C17))-(INT((IF($E17&lt;$B17,$E17+1,$E17)-$B17)-(IF($D17&lt;$C17,$D17+1,$D17)-$C17))))*24</f>
        <v>8.5263888888875954</v>
      </c>
      <c r="J17" s="35"/>
    </row>
    <row r="18" spans="1:10" s="6" customFormat="1" ht="15.95" customHeight="1" x14ac:dyDescent="0.25">
      <c r="A18" s="8">
        <f>'Setup Here'!$B$4+8</f>
        <v>44721</v>
      </c>
      <c r="B18" s="9"/>
      <c r="C18" s="9"/>
      <c r="D18" s="9"/>
      <c r="E18" s="9"/>
      <c r="F18" s="19">
        <f t="shared" ref="F18:F23" si="5">IF((((C18-B18)+(E18-D18))*24)&gt;8,8,((C18-B18)+(E18-D18))*24)</f>
        <v>0</v>
      </c>
      <c r="G18" s="10">
        <f t="shared" si="3"/>
        <v>0</v>
      </c>
      <c r="H18" s="10">
        <f t="shared" si="4"/>
        <v>0</v>
      </c>
      <c r="J18" s="35"/>
    </row>
    <row r="19" spans="1:10" s="6" customFormat="1" ht="18" x14ac:dyDescent="0.25">
      <c r="A19" s="8">
        <f>'Setup Here'!$B$4+9</f>
        <v>44722</v>
      </c>
      <c r="B19" s="9"/>
      <c r="C19" s="9"/>
      <c r="D19" s="9"/>
      <c r="E19" s="9"/>
      <c r="F19" s="19">
        <f t="shared" si="5"/>
        <v>0</v>
      </c>
      <c r="G19" s="10">
        <f t="shared" si="3"/>
        <v>0</v>
      </c>
      <c r="H19" s="10">
        <f t="shared" si="4"/>
        <v>0</v>
      </c>
    </row>
    <row r="20" spans="1:10" s="6" customFormat="1" ht="18" x14ac:dyDescent="0.25">
      <c r="A20" s="8">
        <f>'Setup Here'!$B$4+10</f>
        <v>44723</v>
      </c>
      <c r="B20" s="9"/>
      <c r="C20" s="9"/>
      <c r="D20" s="9"/>
      <c r="E20" s="9"/>
      <c r="F20" s="19">
        <f t="shared" si="5"/>
        <v>0</v>
      </c>
      <c r="G20" s="10">
        <f t="shared" ref="G20:G23" si="6">IF(H20&gt;8,H20-8,0)</f>
        <v>0</v>
      </c>
      <c r="H20" s="10">
        <f t="shared" si="4"/>
        <v>0</v>
      </c>
    </row>
    <row r="21" spans="1:10" s="6" customFormat="1" ht="18" x14ac:dyDescent="0.25">
      <c r="A21" s="8">
        <f>'Setup Here'!$B$4+11</f>
        <v>44724</v>
      </c>
      <c r="B21" s="9"/>
      <c r="C21" s="9"/>
      <c r="D21" s="9"/>
      <c r="E21" s="9"/>
      <c r="F21" s="19">
        <f t="shared" si="5"/>
        <v>0</v>
      </c>
      <c r="G21" s="10">
        <f t="shared" si="6"/>
        <v>0</v>
      </c>
      <c r="H21" s="10">
        <f t="shared" si="4"/>
        <v>0</v>
      </c>
    </row>
    <row r="22" spans="1:10" s="6" customFormat="1" ht="18" x14ac:dyDescent="0.25">
      <c r="A22" s="8">
        <f>'Setup Here'!$B$4+12</f>
        <v>44725</v>
      </c>
      <c r="B22" s="9"/>
      <c r="C22" s="9"/>
      <c r="D22" s="9"/>
      <c r="E22" s="9"/>
      <c r="F22" s="19">
        <f t="shared" si="5"/>
        <v>0</v>
      </c>
      <c r="G22" s="10">
        <f t="shared" si="6"/>
        <v>0</v>
      </c>
      <c r="H22" s="10">
        <f t="shared" si="4"/>
        <v>0</v>
      </c>
    </row>
    <row r="23" spans="1:10" s="6" customFormat="1" ht="18" x14ac:dyDescent="0.25">
      <c r="A23" s="8">
        <f>'Setup Here'!$B$4+13</f>
        <v>44726</v>
      </c>
      <c r="B23" s="9"/>
      <c r="C23" s="9"/>
      <c r="D23" s="9"/>
      <c r="E23" s="9"/>
      <c r="F23" s="19">
        <f t="shared" si="5"/>
        <v>0</v>
      </c>
      <c r="G23" s="10">
        <f t="shared" si="6"/>
        <v>0</v>
      </c>
      <c r="H23" s="10">
        <f t="shared" si="4"/>
        <v>0</v>
      </c>
    </row>
    <row r="24" spans="1:10" s="6" customFormat="1" ht="18" x14ac:dyDescent="0.25">
      <c r="A24" s="11"/>
      <c r="B24" s="11"/>
      <c r="C24" s="11"/>
      <c r="D24" s="11"/>
      <c r="E24" s="11"/>
      <c r="F24" s="11"/>
      <c r="G24" s="13" t="s">
        <v>14</v>
      </c>
      <c r="H24" s="12">
        <f>SUM(F17:F23)</f>
        <v>8</v>
      </c>
    </row>
    <row r="25" spans="1:10" s="6" customFormat="1" ht="18" x14ac:dyDescent="0.25">
      <c r="A25" s="11"/>
      <c r="B25" s="11"/>
      <c r="C25" s="11"/>
      <c r="D25" s="11"/>
      <c r="E25" s="11"/>
      <c r="F25" s="11"/>
      <c r="G25" s="13" t="s">
        <v>11</v>
      </c>
      <c r="H25" s="12">
        <f>(SUM(G17:G23))</f>
        <v>0.52638888888759539</v>
      </c>
    </row>
    <row r="26" spans="1:10" s="6" customFormat="1" ht="18" x14ac:dyDescent="0.25">
      <c r="A26" s="11"/>
      <c r="B26" s="11"/>
      <c r="C26" s="11"/>
      <c r="D26" s="11"/>
      <c r="E26" s="11"/>
      <c r="F26" s="11"/>
      <c r="G26" s="13" t="s">
        <v>10</v>
      </c>
      <c r="H26" s="12">
        <f>SUM(H17:H23)</f>
        <v>8.5263888888875954</v>
      </c>
    </row>
  </sheetData>
  <customSheetViews>
    <customSheetView guid="{626409DD-E7CB-4B2B-B27C-FEC286686E99}">
      <selection sqref="A1:XFD1"/>
      <pageMargins left="0.7" right="0.7" top="0.75" bottom="0.75" header="0.3" footer="0.3"/>
    </customSheetView>
  </customSheetViews>
  <mergeCells count="3">
    <mergeCell ref="J3:J18"/>
    <mergeCell ref="A4:H4"/>
    <mergeCell ref="A16:H16"/>
  </mergeCells>
  <conditionalFormatting sqref="G17:G23 G5:G11">
    <cfRule type="cellIs" dxfId="3" priority="34" operator="greaterThan">
      <formula>0</formula>
    </cfRule>
  </conditionalFormatting>
  <conditionalFormatting sqref="H25">
    <cfRule type="cellIs" dxfId="2" priority="33" operator="greaterThan">
      <formula>0</formula>
    </cfRule>
  </conditionalFormatting>
  <conditionalFormatting sqref="G11">
    <cfRule type="cellIs" dxfId="1" priority="12" operator="greaterThan">
      <formula>0</formula>
    </cfRule>
  </conditionalFormatting>
  <conditionalFormatting sqref="H13">
    <cfRule type="cellIs" dxfId="0" priority="1" operator="greaterThan">
      <formula>0</formula>
    </cfRule>
  </conditionalFormatting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7" r:id="rId4" name="CommandButton1">
          <controlPr defaultSize="0" autoLine="0" r:id="rId5">
            <anchor moveWithCells="1">
              <from>
                <xdr:col>3</xdr:col>
                <xdr:colOff>66675</xdr:colOff>
                <xdr:row>0</xdr:row>
                <xdr:rowOff>200025</xdr:rowOff>
              </from>
              <to>
                <xdr:col>6</xdr:col>
                <xdr:colOff>914400</xdr:colOff>
                <xdr:row>0</xdr:row>
                <xdr:rowOff>857250</xdr:rowOff>
              </to>
            </anchor>
          </controlPr>
        </control>
      </mc:Choice>
      <mc:Fallback>
        <control shapeId="1027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01C1B-BCDA-4F21-981B-F159978CF22A}">
  <dimension ref="A2:D11"/>
  <sheetViews>
    <sheetView showGridLines="0" workbookViewId="0">
      <selection activeCell="G12" sqref="G12"/>
    </sheetView>
  </sheetViews>
  <sheetFormatPr defaultRowHeight="15" x14ac:dyDescent="0.25"/>
  <cols>
    <col min="1" max="1" width="61.28515625" customWidth="1"/>
    <col min="2" max="2" width="31.85546875" customWidth="1"/>
    <col min="3" max="3" width="33.5703125" customWidth="1"/>
    <col min="4" max="4" width="23" customWidth="1"/>
  </cols>
  <sheetData>
    <row r="2" spans="1:4" ht="18" x14ac:dyDescent="0.25">
      <c r="A2" s="20" t="s">
        <v>24</v>
      </c>
      <c r="B2" s="21"/>
      <c r="C2" s="22" t="s">
        <v>15</v>
      </c>
      <c r="D2" s="23">
        <f>'[1]Setup Here'!$B$4</f>
        <v>44005</v>
      </c>
    </row>
    <row r="3" spans="1:4" ht="18" x14ac:dyDescent="0.25">
      <c r="A3" s="20"/>
      <c r="B3" s="21"/>
      <c r="C3" s="22" t="s">
        <v>16</v>
      </c>
      <c r="D3" s="23">
        <f>D2+13</f>
        <v>44018</v>
      </c>
    </row>
    <row r="4" spans="1:4" ht="18" x14ac:dyDescent="0.25">
      <c r="A4" s="24"/>
      <c r="B4" s="24"/>
      <c r="C4" s="24"/>
      <c r="D4" s="25"/>
    </row>
    <row r="5" spans="1:4" ht="18" x14ac:dyDescent="0.25">
      <c r="A5" s="26" t="s">
        <v>17</v>
      </c>
      <c r="B5" s="27" t="s">
        <v>18</v>
      </c>
      <c r="C5" s="27" t="s">
        <v>19</v>
      </c>
      <c r="D5" s="27" t="s">
        <v>20</v>
      </c>
    </row>
    <row r="6" spans="1:4" ht="18" x14ac:dyDescent="0.25">
      <c r="A6" s="28" t="s">
        <v>12</v>
      </c>
      <c r="B6" s="29">
        <f>'Biweekly Timesheets'!H12</f>
        <v>16</v>
      </c>
      <c r="C6" s="29">
        <f>'Biweekly Timesheets'!H13</f>
        <v>1.0527777777751908</v>
      </c>
      <c r="D6" s="29">
        <f>SUM(B6+C6)</f>
        <v>17.052777777775191</v>
      </c>
    </row>
    <row r="7" spans="1:4" ht="18" x14ac:dyDescent="0.25">
      <c r="A7" s="28" t="s">
        <v>13</v>
      </c>
      <c r="B7" s="29">
        <f>'Biweekly Timesheets'!H24</f>
        <v>8</v>
      </c>
      <c r="C7" s="29">
        <f>'Biweekly Timesheets'!H25</f>
        <v>0.52638888888759539</v>
      </c>
      <c r="D7" s="29">
        <f>SUM(B7+C7)</f>
        <v>8.5263888888875954</v>
      </c>
    </row>
    <row r="8" spans="1:4" ht="18" x14ac:dyDescent="0.25">
      <c r="A8" s="24"/>
      <c r="B8" s="24"/>
      <c r="C8" s="24"/>
      <c r="D8" s="24"/>
    </row>
    <row r="9" spans="1:4" ht="18.75" x14ac:dyDescent="0.3">
      <c r="A9" s="24"/>
      <c r="B9" s="30"/>
      <c r="C9" s="31" t="s">
        <v>21</v>
      </c>
      <c r="D9" s="32">
        <f>SUM(B6:B7)</f>
        <v>24</v>
      </c>
    </row>
    <row r="10" spans="1:4" ht="18.75" x14ac:dyDescent="0.3">
      <c r="A10" s="24"/>
      <c r="B10" s="30"/>
      <c r="C10" s="31" t="s">
        <v>22</v>
      </c>
      <c r="D10" s="32">
        <f>SUM(C6:C7)</f>
        <v>1.5791666666627862</v>
      </c>
    </row>
    <row r="11" spans="1:4" ht="18.75" x14ac:dyDescent="0.3">
      <c r="A11" s="24"/>
      <c r="B11" s="30"/>
      <c r="C11" s="31" t="s">
        <v>23</v>
      </c>
      <c r="D11" s="32">
        <f>SUM(D6:D7)</f>
        <v>25.579166666662786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g 3 X Z T j k A 4 C S o A A A A + A A A A B I A H A B D b 2 5 m a W c v U G F j a 2 F n Z S 5 4 b W w g o h g A K K A U A A A A A A A A A A A A A A A A A A A A A A A A A A A A h Y 9 B D o I w F E S v Q r q n L Q i o 5 F M W b i U x I R q 3 D V R o h G J o s d z N h U f y C p I o 6 s 7 l T N 4 k b x 6 3 O 6 R j 2 z h X 0 W v Z q Q R 5 m C J H q K I r p a o S N J i T u 0 I p g x 0 v z r w S z g Q r H Y 9 a J q g 2 5 h I T Y q 3 F d o G 7 v i I + p R 4 5 Z t u 8 q E X L X a m 0 4 a o Q 6 L M q / 6 8 Q g 8 N L h v k 4 W u M w i J Y 4 C D 0 g c w 2 Z V F / E n 4 w x B f J T w m Z o z N A L J p S 7 z 4 H M E c j 7 B X s C U E s D B B Q A A g A I A I N 1 2 U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D d d l O K I p H u A 4 A A A A R A A A A E w A c A E Z v c m 1 1 b G F z L 1 N l Y 3 R p b 2 4 x L m 0 g o h g A K K A U A A A A A A A A A A A A A A A A A A A A A A A A A A A A K 0 5 N L s n M z 1 M I h t C G 1 g B Q S w E C L Q A U A A I A C A C D d d l O O Q D g J K g A A A D 4 A A A A E g A A A A A A A A A A A A A A A A A A A A A A Q 2 9 u Z m l n L 1 B h Y 2 t h Z 2 U u e G 1 s U E s B A i 0 A F A A C A A g A g 3 X Z T g / K 6 a u k A A A A 6 Q A A A B M A A A A A A A A A A A A A A A A A 9 A A A A F t D b 2 5 0 Z W 5 0 X 1 R 5 c G V z X S 5 4 b W x Q S w E C L Q A U A A I A C A C D d d l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Q / U c v 0 V q E E O B G Q D 5 t T Q Y / w A A A A A C A A A A A A A Q Z g A A A A E A A C A A A A C b p Q i s Y i u 4 M b y B J b g W B N O f e n d a O r W B x H f G R X p i e B U l P w A A A A A O g A A A A A I A A C A A A A B D a B G k L D 0 l d p o J s D D h M V m d a 0 Q n F T A G j Q I a V z 6 A A G N n Z V A A A A B P i d j R C 4 r Z b Q u l q 7 8 0 O b d c z a J W c A k Y b 0 v w Z d Y M 1 Y E X i K g o z w 1 e S X m m d 0 F V 6 u r t m u 4 T n c G y 2 T 3 f e 5 p S B P j y t Y C r M B P t D K C s q E 4 P W E v n v R T l c E A A A A B w u i k o k H Q B p 5 E R / Q W Z Z 8 1 6 b p 8 p / f h e Q L h 0 F A U J W 9 i S X 9 v 0 f r a K + F h 8 S Y / t j o Y p 0 H 6 I D + o b 9 K J 2 T j t c r n a X 6 l 2 1 < / D a t a M a s h u p > 
</file>

<file path=customXml/itemProps1.xml><?xml version="1.0" encoding="utf-8"?>
<ds:datastoreItem xmlns:ds="http://schemas.openxmlformats.org/officeDocument/2006/customXml" ds:itemID="{BE97C7C4-26DE-4509-818F-0461F28A291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Setup Here</vt:lpstr>
      <vt:lpstr>Biweekly Timesheets</vt:lpstr>
      <vt:lpstr>Summary Timesheets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Derrick D Threatt</dc:creator>
  <cp:lastModifiedBy>Jessica Facchinetti</cp:lastModifiedBy>
  <dcterms:created xsi:type="dcterms:W3CDTF">2019-06-25T19:00:27Z</dcterms:created>
  <dcterms:modified xsi:type="dcterms:W3CDTF">2022-06-22T18:56:20Z</dcterms:modified>
</cp:coreProperties>
</file>